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22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0667C39BCE114BD6A7A78D43B5177C82" descr="3a650663f59f0bea3e4bc4655fbf4bf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292330" y="6410325"/>
          <a:ext cx="7158355" cy="9721850"/>
        </a:xfrm>
        <a:prstGeom prst="rect">
          <a:avLst/>
        </a:prstGeom>
      </xdr:spPr>
    </xdr:pic>
  </etc:cellImage>
  <etc:cellImage>
    <xdr:pic>
      <xdr:nvPicPr>
        <xdr:cNvPr id="3" name="ID_C82D12EADF30498A98EA6D6C413ED4F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3085" y="6162675"/>
          <a:ext cx="6553200" cy="6019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AD55724127AE4849B7A8F497D0AA8C02" descr="e4e535bdffd39835e54c00374c62a46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63730" y="1752600"/>
          <a:ext cx="4243705" cy="7245350"/>
        </a:xfrm>
        <a:prstGeom prst="rect">
          <a:avLst/>
        </a:prstGeom>
      </xdr:spPr>
    </xdr:pic>
  </etc:cellImage>
  <etc:cellImage>
    <xdr:pic>
      <xdr:nvPicPr>
        <xdr:cNvPr id="5" name="ID_F1BD6E992F3E4F3CA140DEB151AEAD72" descr="ae64ca7c8b5c70e9b2be91402f5ad0e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149455" y="2867025"/>
          <a:ext cx="10049510" cy="5287645"/>
        </a:xfrm>
        <a:prstGeom prst="rect">
          <a:avLst/>
        </a:prstGeom>
      </xdr:spPr>
    </xdr:pic>
  </etc:cellImage>
  <etc:cellImage>
    <xdr:pic>
      <xdr:nvPicPr>
        <xdr:cNvPr id="6" name="ID_FCBB73E8B5FC4985B77F3035086B738A" descr="ef6abd9af1414da9d3e38f0b96ac636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806680" y="5514975"/>
          <a:ext cx="10053955" cy="7181850"/>
        </a:xfrm>
        <a:prstGeom prst="rect">
          <a:avLst/>
        </a:prstGeom>
      </xdr:spPr>
    </xdr:pic>
  </etc:cellImage>
  <etc:cellImage>
    <xdr:pic>
      <xdr:nvPicPr>
        <xdr:cNvPr id="7" name="ID_E93D0F58742E472C8CB233FEB5715A96" descr="2c02077c4fc91f84f6a4c792866954a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368530" y="5048250"/>
          <a:ext cx="5081905" cy="9537700"/>
        </a:xfrm>
        <a:prstGeom prst="rect">
          <a:avLst/>
        </a:prstGeom>
      </xdr:spPr>
    </xdr:pic>
  </etc:cellImage>
  <etc:cellImage>
    <xdr:pic>
      <xdr:nvPicPr>
        <xdr:cNvPr id="8" name="ID_4284DE46E7D447779B6B78E7CF8EE399" descr="80ff8c1737058986ac742f2589f6d45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482830" y="4638675"/>
          <a:ext cx="4786630" cy="8661400"/>
        </a:xfrm>
        <a:prstGeom prst="rect">
          <a:avLst/>
        </a:prstGeom>
      </xdr:spPr>
    </xdr:pic>
  </etc:cellImage>
  <etc:cellImage>
    <xdr:pic>
      <xdr:nvPicPr>
        <xdr:cNvPr id="9" name="ID_C66D1151353E4835ABAE702D8655ADE3" descr="0905389fd1e0210c3df28c0b299c785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225655" y="3943350"/>
          <a:ext cx="9744710" cy="65214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<sst xmlns="http://schemas.openxmlformats.org/spreadsheetml/2006/main" count="89" uniqueCount="68">
  <si>
    <t>2026招聘会预算物料清单明细</t>
  </si>
  <si>
    <t>类别</t>
  </si>
  <si>
    <t>序号</t>
  </si>
  <si>
    <t>项目</t>
  </si>
  <si>
    <t>材质</t>
  </si>
  <si>
    <t>尺寸</t>
  </si>
  <si>
    <t>单位</t>
  </si>
  <si>
    <t>数量</t>
  </si>
  <si>
    <t>单价</t>
  </si>
  <si>
    <t>小计</t>
  </si>
  <si>
    <t>说明</t>
  </si>
  <si>
    <t>备注</t>
  </si>
  <si>
    <t>户外氛围</t>
  </si>
  <si>
    <t>沿途氛围</t>
  </si>
  <si>
    <t>注水底座配重铝合金杆总高度5米</t>
  </si>
  <si>
    <t>5M</t>
  </si>
  <si>
    <t>个</t>
  </si>
  <si>
    <t>室外沿体育场途径放置</t>
  </si>
  <si>
    <t>道旗旗面数码双透画面尺寸为3.5米*1.2米</t>
  </si>
  <si>
    <t>1.2M*3.5M</t>
  </si>
  <si>
    <t>面</t>
  </si>
  <si>
    <t>场地平面图</t>
  </si>
  <si>
    <t>桁架组装+弱溶剂背黑喷绘布</t>
  </si>
  <si>
    <t>6M*3M</t>
  </si>
  <si>
    <t>体育馆北门入口</t>
  </si>
  <si>
    <t>外展区宣传板</t>
  </si>
  <si>
    <t>4M*3M</t>
  </si>
  <si>
    <t>馆内</t>
  </si>
  <si>
    <t>主背景</t>
  </si>
  <si>
    <t>12M*3.4M</t>
  </si>
  <si>
    <t>南门场馆内部入口居中处放置</t>
  </si>
  <si>
    <t>主标语</t>
  </si>
  <si>
    <t>旗帜布</t>
  </si>
  <si>
    <t>12M*1.2M</t>
  </si>
  <si>
    <t>米</t>
  </si>
  <si>
    <t>放置于主背景上方</t>
  </si>
  <si>
    <t>展区分类指引牌</t>
  </si>
  <si>
    <t>KT板材质</t>
  </si>
  <si>
    <t>2.4M*0.6M*3面*16个</t>
  </si>
  <si>
    <t>套</t>
  </si>
  <si>
    <t>三角立柱放置在会展展具两侧</t>
  </si>
  <si>
    <t>展区划分</t>
  </si>
  <si>
    <t>KT板立式展架+KT板画面</t>
  </si>
  <si>
    <t>150个展区</t>
  </si>
  <si>
    <t>用于展区的划分以及张贴海报等</t>
  </si>
  <si>
    <t>物料</t>
  </si>
  <si>
    <t>参会企业工作证</t>
  </si>
  <si>
    <t>吊牌+PVC</t>
  </si>
  <si>
    <t>0.1M*0.07M</t>
  </si>
  <si>
    <t>签到发放</t>
  </si>
  <si>
    <t>志愿者工作证</t>
  </si>
  <si>
    <t>提前发放</t>
  </si>
  <si>
    <t>鞋套</t>
  </si>
  <si>
    <t>一次性塑料</t>
  </si>
  <si>
    <t>加厚卷0.5g</t>
  </si>
  <si>
    <t>绶带</t>
  </si>
  <si>
    <t>热转印</t>
  </si>
  <si>
    <t>展区指引标示</t>
  </si>
  <si>
    <t>人社局政策解读区、临时展位区（2）、文旅专区、异地企业交流区.</t>
  </si>
  <si>
    <t>瓶装饮用水</t>
  </si>
  <si>
    <t>娃哈哈纯净水596ml</t>
  </si>
  <si>
    <t>瓶</t>
  </si>
  <si>
    <t>供电保障</t>
  </si>
  <si>
    <t>发电机租赁</t>
  </si>
  <si>
    <t>1千瓦以上</t>
  </si>
  <si>
    <t>台</t>
  </si>
  <si>
    <t>合计：</t>
  </si>
  <si>
    <t>经费组成：呼伦贝尔市就业服务中心：1.5--2万，鄂温克民族自治区就业服务中心：0.5-1万     呼伦贝尔职业技术学院：剩余实际发生费用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</si>
</sst>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b/>
      <sz val="16"/>
      <color rgb="FF000000"/>
      <name val="宋体"/>
      <charset val="134"/>
    </font>
    <font>
      <b/>
      <sz val="16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8" Type="http://schemas.openxmlformats.org/officeDocument/2006/relationships/image" Target="media/image9.jpeg"/><Relationship Id="rId7" Type="http://schemas.openxmlformats.org/officeDocument/2006/relationships/image" Target="media/image8.png"/><Relationship Id="rId6" Type="http://schemas.openxmlformats.org/officeDocument/2006/relationships/image" Target="media/image7.png"/><Relationship Id="rId5" Type="http://schemas.openxmlformats.org/officeDocument/2006/relationships/image" Target="media/image6.png"/><Relationship Id="rId4" Type="http://schemas.openxmlformats.org/officeDocument/2006/relationships/image" Target="media/image5.jpe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28575</xdr:colOff>
      <xdr:row>16</xdr:row>
      <xdr:rowOff>131445</xdr:rowOff>
    </xdr:from>
    <xdr:to>
      <xdr:col>10</xdr:col>
      <xdr:colOff>889635</xdr:colOff>
      <xdr:row>16</xdr:row>
      <xdr:rowOff>993775</xdr:rowOff>
    </xdr:to>
    <xdr:pic>
      <xdr:nvPicPr>
        <xdr:cNvPr id="2" name="图片 1" descr="娃哈哈饮用纯净水596ml*24瓶整箱批价哇哈哈非矿泉水官方旗舰店-阿里巴巴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914380" y="12472670"/>
          <a:ext cx="861060" cy="8623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zoomScale="70" zoomScaleNormal="70" topLeftCell="A11" workbookViewId="0">
      <selection activeCell="A20" sqref="A20:K20"/>
    </sheetView>
  </sheetViews>
  <sheetFormatPr defaultColWidth="9" defaultRowHeight="14"/>
  <cols>
    <col min="1" max="2" width="8.25454545454545" style="3" customWidth="1"/>
    <col min="3" max="3" width="16.6272727272727" style="3" customWidth="1"/>
    <col min="4" max="4" width="30.6272727272727" style="4" customWidth="1"/>
    <col min="5" max="5" width="27.6272727272727" style="4" customWidth="1"/>
    <col min="6" max="6" width="6.62727272727273" style="3" customWidth="1"/>
    <col min="7" max="7" width="7.25454545454545" style="3" customWidth="1"/>
    <col min="8" max="8" width="7.75454545454545" style="3" customWidth="1"/>
    <col min="9" max="9" width="10" style="5" customWidth="1"/>
    <col min="10" max="10" width="32.8181818181818" style="6" customWidth="1"/>
    <col min="11" max="11" width="24" style="7" customWidth="1"/>
    <col min="12" max="16384" width="9" style="2"/>
  </cols>
  <sheetData>
    <row r="1" s="1" customFormat="1" ht="78" customHeight="1" spans="1:11">
      <c r="A1" s="8" t="s">
        <v>0</v>
      </c>
      <c r="B1" s="8"/>
      <c r="C1" s="8"/>
      <c r="D1" s="9"/>
      <c r="E1" s="9"/>
      <c r="F1" s="8"/>
      <c r="G1" s="8"/>
      <c r="H1" s="8"/>
      <c r="I1" s="8"/>
      <c r="J1" s="9"/>
      <c r="K1" s="8"/>
    </row>
    <row r="2" s="1" customFormat="1" ht="42" spans="1:1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1" t="s">
        <v>10</v>
      </c>
      <c r="K2" s="11" t="s">
        <v>11</v>
      </c>
    </row>
    <row r="3" s="1" customFormat="1" ht="42" spans="1:11">
      <c r="A3" s="12" t="s">
        <v>12</v>
      </c>
      <c r="B3" s="13">
        <v>1</v>
      </c>
      <c r="C3" s="14" t="s">
        <v>13</v>
      </c>
      <c r="D3" s="13" t="s">
        <v>14</v>
      </c>
      <c r="E3" s="13" t="s">
        <v>15</v>
      </c>
      <c r="F3" s="13" t="s">
        <v>16</v>
      </c>
      <c r="G3" s="14">
        <v>40</v>
      </c>
      <c r="H3" s="13">
        <v>150</v>
      </c>
      <c r="I3" s="13">
        <f>H3*G3</f>
        <v>6000</v>
      </c>
      <c r="J3" s="13" t="s">
        <v>17</v>
      </c>
      <c r="K3" s="15" t="str">
        <f>_xlfn.DISPIMG("ID_AD55724127AE4849B7A8F497D0AA8C02",1)</f>
        <v>=DISPIMG("ID_AD55724127AE4849B7A8F497D0AA8C02",1)</v>
      </c>
    </row>
    <row r="4" s="1" customFormat="1" ht="42" spans="1:11">
      <c r="A4" s="16"/>
      <c r="B4" s="13">
        <v>2</v>
      </c>
      <c r="C4" s="14"/>
      <c r="D4" s="13" t="s">
        <v>18</v>
      </c>
      <c r="E4" s="13" t="s">
        <v>19</v>
      </c>
      <c r="F4" s="13" t="s">
        <v>20</v>
      </c>
      <c r="G4" s="14">
        <v>40</v>
      </c>
      <c r="H4" s="13">
        <v>80</v>
      </c>
      <c r="I4" s="13">
        <f>H4*G4</f>
        <v>3200</v>
      </c>
      <c r="J4" s="13" t="s">
        <v>17</v>
      </c>
      <c r="K4" s="17"/>
    </row>
    <row r="5" s="1" customFormat="1" ht="42" spans="1:11">
      <c r="A5" s="16"/>
      <c r="B5" s="13">
        <v>3</v>
      </c>
      <c r="C5" s="14" t="s">
        <v>21</v>
      </c>
      <c r="D5" s="13" t="s">
        <v>22</v>
      </c>
      <c r="E5" s="13" t="s">
        <v>23</v>
      </c>
      <c r="F5" s="13" t="s">
        <v>20</v>
      </c>
      <c r="G5" s="13">
        <v>1</v>
      </c>
      <c r="H5" s="13">
        <v>1890</v>
      </c>
      <c r="I5" s="13">
        <f>H5*G5</f>
        <v>1890</v>
      </c>
      <c r="J5" s="13" t="s">
        <v>24</v>
      </c>
      <c r="K5" s="15" t="str">
        <f>_xlfn.DISPIMG("ID_F1BD6E992F3E4F3CA140DEB151AEAD72",1)</f>
        <v>=DISPIMG("ID_F1BD6E992F3E4F3CA140DEB151AEAD72",1)</v>
      </c>
    </row>
    <row r="6" s="1" customFormat="1" ht="42" spans="1:11">
      <c r="A6" s="16"/>
      <c r="B6" s="13">
        <v>4</v>
      </c>
      <c r="C6" s="14" t="s">
        <v>25</v>
      </c>
      <c r="D6" s="13" t="s">
        <v>22</v>
      </c>
      <c r="E6" s="13" t="s">
        <v>26</v>
      </c>
      <c r="F6" s="13" t="s">
        <v>20</v>
      </c>
      <c r="G6" s="13">
        <v>1</v>
      </c>
      <c r="H6" s="13">
        <v>1600</v>
      </c>
      <c r="I6" s="13">
        <v>1600</v>
      </c>
      <c r="J6" s="13" t="s">
        <v>24</v>
      </c>
      <c r="K6" s="18"/>
    </row>
    <row r="7" s="1" customFormat="1" ht="42" spans="1:11">
      <c r="A7" s="13" t="s">
        <v>27</v>
      </c>
      <c r="B7" s="13">
        <v>5</v>
      </c>
      <c r="C7" s="14" t="s">
        <v>28</v>
      </c>
      <c r="D7" s="13" t="s">
        <v>22</v>
      </c>
      <c r="E7" s="13" t="s">
        <v>29</v>
      </c>
      <c r="F7" s="13" t="s">
        <v>20</v>
      </c>
      <c r="G7" s="13">
        <v>1</v>
      </c>
      <c r="H7" s="13">
        <v>4248</v>
      </c>
      <c r="I7" s="13">
        <f t="shared" ref="I7:I17" si="0">H7*G7</f>
        <v>4248</v>
      </c>
      <c r="J7" s="13" t="s">
        <v>30</v>
      </c>
      <c r="K7" s="17"/>
    </row>
    <row r="8" s="1" customFormat="1" ht="36" customHeight="1" spans="1:11">
      <c r="A8" s="13"/>
      <c r="B8" s="13">
        <v>6</v>
      </c>
      <c r="C8" s="14" t="s">
        <v>31</v>
      </c>
      <c r="D8" s="13" t="s">
        <v>32</v>
      </c>
      <c r="E8" s="13" t="s">
        <v>33</v>
      </c>
      <c r="F8" s="13" t="s">
        <v>34</v>
      </c>
      <c r="G8" s="13">
        <f>12*1.2</f>
        <v>14.4</v>
      </c>
      <c r="H8" s="13">
        <v>25</v>
      </c>
      <c r="I8" s="13">
        <f t="shared" si="0"/>
        <v>360</v>
      </c>
      <c r="J8" s="13" t="s">
        <v>35</v>
      </c>
      <c r="K8" s="13" t="str">
        <f>_xlfn.DISPIMG("ID_C66D1151353E4835ABAE702D8655ADE3",1)</f>
        <v>=DISPIMG("ID_C66D1151353E4835ABAE702D8655ADE3",1)</v>
      </c>
    </row>
    <row r="9" s="1" customFormat="1" ht="81" spans="1:11">
      <c r="A9" s="13"/>
      <c r="B9" s="13">
        <v>7</v>
      </c>
      <c r="C9" s="14" t="s">
        <v>36</v>
      </c>
      <c r="D9" s="13" t="s">
        <v>37</v>
      </c>
      <c r="E9" s="13" t="s">
        <v>38</v>
      </c>
      <c r="F9" s="13" t="s">
        <v>39</v>
      </c>
      <c r="G9" s="13">
        <v>16</v>
      </c>
      <c r="H9" s="13">
        <v>280</v>
      </c>
      <c r="I9" s="13">
        <f t="shared" si="0"/>
        <v>4480</v>
      </c>
      <c r="J9" s="13" t="s">
        <v>40</v>
      </c>
      <c r="K9" s="13" t="str">
        <f>_xlfn.DISPIMG("ID_4284DE46E7D447779B6B78E7CF8EE399",1)</f>
        <v>=DISPIMG("ID_4284DE46E7D447779B6B78E7CF8EE399",1)</v>
      </c>
    </row>
    <row r="10" s="1" customFormat="1" ht="81" spans="1:11">
      <c r="A10" s="13"/>
      <c r="B10" s="13">
        <v>8</v>
      </c>
      <c r="C10" s="14" t="s">
        <v>41</v>
      </c>
      <c r="D10" s="13" t="s">
        <v>42</v>
      </c>
      <c r="E10" s="13" t="s">
        <v>43</v>
      </c>
      <c r="F10" s="13" t="s">
        <v>20</v>
      </c>
      <c r="G10" s="13">
        <v>150</v>
      </c>
      <c r="H10" s="13">
        <v>200</v>
      </c>
      <c r="I10" s="13">
        <f t="shared" si="0"/>
        <v>30000</v>
      </c>
      <c r="J10" s="13" t="s">
        <v>44</v>
      </c>
      <c r="K10" s="13" t="str">
        <f>_xlfn.DISPIMG("ID_E93D0F58742E472C8CB233FEB5715A96",1)</f>
        <v>=DISPIMG("ID_E93D0F58742E472C8CB233FEB5715A96",1)</v>
      </c>
    </row>
    <row r="11" s="2" customFormat="1" ht="42" spans="1:11">
      <c r="A11" s="16" t="s">
        <v>45</v>
      </c>
      <c r="B11" s="13">
        <v>9</v>
      </c>
      <c r="C11" s="14" t="s">
        <v>46</v>
      </c>
      <c r="D11" s="13" t="s">
        <v>47</v>
      </c>
      <c r="E11" s="13" t="s">
        <v>48</v>
      </c>
      <c r="F11" s="13" t="s">
        <v>39</v>
      </c>
      <c r="G11" s="13">
        <v>150</v>
      </c>
      <c r="H11" s="13">
        <v>15</v>
      </c>
      <c r="I11" s="13">
        <f t="shared" si="0"/>
        <v>2250</v>
      </c>
      <c r="J11" s="13" t="s">
        <v>49</v>
      </c>
      <c r="K11" s="12" t="str">
        <f>_xlfn.DISPIMG("ID_FCBB73E8B5FC4985B77F3035086B738A",1)</f>
        <v>=DISPIMG("ID_FCBB73E8B5FC4985B77F3035086B738A",1)</v>
      </c>
    </row>
    <row r="12" s="2" customFormat="1" ht="42" spans="1:11">
      <c r="A12" s="16"/>
      <c r="B12" s="13">
        <v>10</v>
      </c>
      <c r="C12" s="14" t="s">
        <v>50</v>
      </c>
      <c r="D12" s="13" t="s">
        <v>47</v>
      </c>
      <c r="E12" s="13" t="s">
        <v>48</v>
      </c>
      <c r="F12" s="13" t="s">
        <v>39</v>
      </c>
      <c r="G12" s="13">
        <v>30</v>
      </c>
      <c r="H12" s="13">
        <v>15</v>
      </c>
      <c r="I12" s="13">
        <f t="shared" si="0"/>
        <v>450</v>
      </c>
      <c r="J12" s="13" t="s">
        <v>51</v>
      </c>
      <c r="K12" s="19"/>
    </row>
    <row r="13" s="2" customFormat="1" ht="81" spans="1:11">
      <c r="A13" s="16"/>
      <c r="B13" s="13">
        <v>11</v>
      </c>
      <c r="C13" s="14" t="s">
        <v>52</v>
      </c>
      <c r="D13" s="13" t="s">
        <v>53</v>
      </c>
      <c r="E13" s="13" t="s">
        <v>54</v>
      </c>
      <c r="F13" s="13" t="s">
        <v>16</v>
      </c>
      <c r="G13" s="13">
        <v>6000</v>
      </c>
      <c r="H13" s="13">
        <v>0.15</v>
      </c>
      <c r="I13" s="13">
        <f t="shared" si="0"/>
        <v>900</v>
      </c>
      <c r="J13" s="13" t="s">
        <v>49</v>
      </c>
      <c r="K13" s="13" t="str">
        <f>_xlfn.DISPIMG("ID_C82D12EADF30498A98EA6D6C413ED4FD",1)</f>
        <v>=DISPIMG("ID_C82D12EADF30498A98EA6D6C413ED4FD",1)</v>
      </c>
    </row>
    <row r="14" s="2" customFormat="1" ht="194.75" spans="1:11">
      <c r="A14" s="16"/>
      <c r="B14" s="13">
        <v>12</v>
      </c>
      <c r="C14" s="14" t="s">
        <v>55</v>
      </c>
      <c r="D14" s="13" t="s">
        <v>56</v>
      </c>
      <c r="E14" s="13"/>
      <c r="F14" s="13" t="s">
        <v>16</v>
      </c>
      <c r="G14" s="13">
        <v>20</v>
      </c>
      <c r="H14" s="13">
        <v>26</v>
      </c>
      <c r="I14" s="13">
        <f t="shared" si="0"/>
        <v>520</v>
      </c>
      <c r="J14" s="13"/>
      <c r="K14" s="13" t="str">
        <f>_xlfn.DISPIMG("ID_0667C39BCE114BD6A7A78D43B5177C82",1)</f>
        <v>=DISPIMG("ID_0667C39BCE114BD6A7A78D43B5177C82",1)</v>
      </c>
    </row>
    <row r="15" s="2" customFormat="1" ht="42" spans="1:11">
      <c r="A15" s="16"/>
      <c r="B15" s="13">
        <v>13</v>
      </c>
      <c r="C15" s="20" t="s">
        <v>57</v>
      </c>
      <c r="D15" s="13" t="s">
        <v>14</v>
      </c>
      <c r="E15" s="13" t="s">
        <v>15</v>
      </c>
      <c r="F15" s="13" t="s">
        <v>16</v>
      </c>
      <c r="G15" s="13">
        <v>40</v>
      </c>
      <c r="H15" s="13">
        <v>150</v>
      </c>
      <c r="I15" s="13">
        <f t="shared" si="0"/>
        <v>6000</v>
      </c>
      <c r="J15" s="21" t="s">
        <v>58</v>
      </c>
      <c r="K15" s="15" t="str">
        <f>_xlfn.DISPIMG("ID_AD55724127AE4849B7A8F497D0AA8C02",1)</f>
        <v>=DISPIMG("ID_AD55724127AE4849B7A8F497D0AA8C02",1)</v>
      </c>
    </row>
    <row r="16" s="2" customFormat="1" ht="42" spans="1:11">
      <c r="A16" s="16"/>
      <c r="B16" s="13">
        <v>14</v>
      </c>
      <c r="C16" s="22"/>
      <c r="D16" s="13" t="s">
        <v>18</v>
      </c>
      <c r="E16" s="13" t="s">
        <v>19</v>
      </c>
      <c r="F16" s="13" t="s">
        <v>20</v>
      </c>
      <c r="G16" s="13">
        <v>40</v>
      </c>
      <c r="H16" s="13">
        <v>80</v>
      </c>
      <c r="I16" s="13">
        <f t="shared" si="0"/>
        <v>3200</v>
      </c>
      <c r="J16" s="23"/>
      <c r="K16" s="17"/>
    </row>
    <row r="17" s="2" customFormat="1" ht="87" customHeight="1" spans="1:11">
      <c r="A17" s="16"/>
      <c r="B17" s="13">
        <v>15</v>
      </c>
      <c r="C17" s="19" t="s">
        <v>59</v>
      </c>
      <c r="D17" s="13" t="s">
        <v>60</v>
      </c>
      <c r="E17" s="13"/>
      <c r="F17" s="13" t="s">
        <v>61</v>
      </c>
      <c r="G17" s="13">
        <v>1000</v>
      </c>
      <c r="H17" s="13">
        <v>1.5</v>
      </c>
      <c r="I17" s="13">
        <f t="shared" si="0"/>
        <v>1500</v>
      </c>
      <c r="J17"/>
      <c r="K17" s="13"/>
    </row>
    <row r="18" s="2" customFormat="1" ht="21" spans="1:11">
      <c r="A18" s="16"/>
      <c r="B18" s="13">
        <v>16</v>
      </c>
      <c r="C18" s="19" t="s">
        <v>62</v>
      </c>
      <c r="D18" s="13" t="s">
        <v>63</v>
      </c>
      <c r="E18" s="13" t="s">
        <v>64</v>
      </c>
      <c r="F18" s="13" t="s">
        <v>65</v>
      </c>
      <c r="G18" s="13">
        <v>1</v>
      </c>
      <c r="H18" s="13">
        <v>200</v>
      </c>
      <c r="I18" s="13">
        <v>200</v>
      </c>
      <c r="J18" s="24"/>
      <c r="K18" s="25"/>
    </row>
    <row r="19" s="2" customFormat="1" ht="21" spans="1:11">
      <c r="A19" s="26" t="s">
        <v>66</v>
      </c>
      <c r="B19" s="26"/>
      <c r="C19" s="26"/>
      <c r="D19" s="26"/>
      <c r="E19" s="26"/>
      <c r="F19" s="26"/>
      <c r="G19" s="26"/>
      <c r="H19" s="26"/>
      <c r="I19" s="25">
        <f>SUM(I3:I18)</f>
        <v>66798</v>
      </c>
      <c r="J19" s="25"/>
      <c r="K19" s="25"/>
    </row>
    <row r="20" ht="29" customHeight="1" spans="1:11">
      <c r="A20" s="5" t="s">
        <v>67</v>
      </c>
      <c r="B20" s="5"/>
      <c r="C20" s="5"/>
      <c r="D20" s="5"/>
      <c r="E20" s="5"/>
      <c r="F20" s="5"/>
      <c r="G20" s="5"/>
      <c r="H20" s="5"/>
      <c r="J20" s="5"/>
      <c r="K20" s="5"/>
    </row>
  </sheetData>
  <mergeCells count="14">
    <mergeCell ref="A1:K1"/>
    <mergeCell ref="A19:H19"/>
    <mergeCell ref="I19:K19"/>
    <mergeCell ref="A20:K20"/>
    <mergeCell ref="A3:A6"/>
    <mergeCell ref="A7:A10"/>
    <mergeCell ref="A11:A18"/>
    <mergeCell ref="C3:C4"/>
    <mergeCell ref="C15:C16"/>
    <mergeCell ref="J15:J16"/>
    <mergeCell ref="K3:K4"/>
    <mergeCell ref="K5:K7"/>
    <mergeCell ref="K11:K12"/>
    <mergeCell ref="K15:K16"/>
  </mergeCells>
  <pageMargins left="0.25" right="0.25" top="0.511805555555556" bottom="0.472222222222222" header="0.298611111111111" footer="0.298611111111111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25568</dc:creator>
  <cp:lastModifiedBy>白泽.</cp:lastModifiedBy>
  <dcterms:created xsi:type="dcterms:W3CDTF">2026-04-16T05:59:00Z</dcterms:created>
  <dcterms:modified xsi:type="dcterms:W3CDTF">2026-05-01T04:00:21Z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59342E62A2EB430FAB45D44BE78CB6E8_13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